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57CF2E19-55DC-4AEF-AC69-15D2D26797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5" i="5"/>
  <c r="J14" i="5"/>
  <c r="H14" i="5"/>
  <c r="K13" i="5"/>
  <c r="I13" i="5"/>
  <c r="J13" i="5" s="1"/>
  <c r="G13" i="5"/>
  <c r="H13" i="5" s="1"/>
  <c r="J10" i="5"/>
  <c r="H10" i="5"/>
  <c r="H9" i="5" s="1"/>
  <c r="J9" i="5"/>
  <c r="K8" i="5"/>
  <c r="I8" i="5"/>
  <c r="G8" i="5"/>
  <c r="H15" i="5" s="1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B16" i="3" s="1"/>
  <c r="H8" i="2"/>
  <c r="G8" i="2"/>
  <c r="B3" i="3" s="1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<sst xmlns="http://schemas.openxmlformats.org/spreadsheetml/2006/main" count="82" uniqueCount="45">
  <si>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07 February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</si>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</sst>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16735435.884971619</c:v>
                </c:pt>
                <c:pt idx="1">
                  <c:v>268121.92532123253</c:v>
                </c:pt>
                <c:pt idx="2">
                  <c:v>523553.369159922</c:v>
                </c:pt>
                <c:pt idx="3">
                  <c:v>53.054513124000003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B46-40CA-ABF6-8F4B4261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445849</c:v>
                </c:pt>
                <c:pt idx="1">
                  <c:v>6385</c:v>
                </c:pt>
                <c:pt idx="2">
                  <c:v>1060522</c:v>
                </c:pt>
                <c:pt idx="3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6CC-4F59-B27C-5E92513D0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1398891.9050077519</c:v>
                </c:pt>
                <c:pt idx="1">
                  <c:v>4714848.2845924087</c:v>
                </c:pt>
                <c:pt idx="2">
                  <c:v>133478.26063175799</c:v>
                </c:pt>
                <c:pt idx="3">
                  <c:v>10756339.360060934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B16-436E-938B-AFC735191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6222404.053640415</c:v>
                </c:pt>
                <c:pt idx="1">
                  <c:v>10779932.988911688</c:v>
                </c:pt>
                <c:pt idx="2">
                  <c:v>0</c:v>
                </c:pt>
                <c:pt idx="3">
                  <c:v>1220.767740751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F04-4708-AD40-433ABFA9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17527164.2339659</v>
      </c>
      <c r="H4" s="5"/>
      <c r="I4" s="1">
        <v>1512775</v>
      </c>
      <c r="J4" s="5"/>
      <c r="K4" s="3">
        <v>11728041.172984175</v>
      </c>
    </row>
    <row r="5" spans="1:11" x14ac:dyDescent="0.35">
      <c r="E5" s="6" t="s">
        <v>7</v>
      </c>
      <c r="F5" s="6"/>
      <c r="G5" s="2">
        <v>17003557.810292851</v>
      </c>
      <c r="H5" s="4">
        <f>G5/G4</f>
        <v>0.97012600460156861</v>
      </c>
      <c r="I5">
        <v>452234</v>
      </c>
      <c r="J5" s="4">
        <f>I5/I4</f>
        <v>0.29894333261721007</v>
      </c>
      <c r="K5" s="2">
        <v>10935926.117951864</v>
      </c>
    </row>
    <row r="6" spans="1:11" x14ac:dyDescent="0.35">
      <c r="F6" t="s">
        <v>8</v>
      </c>
    </row>
    <row r="7" spans="1:11" x14ac:dyDescent="0.35">
      <c r="F7" t="s">
        <v>9</v>
      </c>
      <c r="G7" s="2">
        <v>16735435.884971619</v>
      </c>
      <c r="H7" s="4">
        <f>G7/G5</f>
        <v>0.98423142213455295</v>
      </c>
      <c r="I7">
        <v>445849</v>
      </c>
      <c r="J7" s="4">
        <f>I7/I5</f>
        <v>0.98588120309397342</v>
      </c>
      <c r="K7" s="2">
        <v>10900247.6792589</v>
      </c>
    </row>
    <row r="8" spans="1:11" x14ac:dyDescent="0.35">
      <c r="F8" t="s">
        <v>10</v>
      </c>
      <c r="G8" s="2">
        <f>G5-G7</f>
        <v>268121.92532123253</v>
      </c>
      <c r="H8" s="4">
        <f>1-H7</f>
        <v>1.5768577865447053E-2</v>
      </c>
      <c r="I8">
        <f>I5-I7</f>
        <v>6385</v>
      </c>
      <c r="J8" s="4">
        <f>1-J7</f>
        <v>1.4118796906026576E-2</v>
      </c>
      <c r="K8" s="2">
        <f>K5-K7</f>
        <v>35678.438692964613</v>
      </c>
    </row>
    <row r="9" spans="1:11" x14ac:dyDescent="0.35">
      <c r="E9" s="6" t="s">
        <v>11</v>
      </c>
      <c r="F9" s="6"/>
      <c r="G9" s="2">
        <v>523553.369159922</v>
      </c>
      <c r="H9" s="4">
        <f>1-H5-H10</f>
        <v>2.9870968410584647E-2</v>
      </c>
      <c r="I9">
        <v>1060522</v>
      </c>
      <c r="J9" s="4">
        <f>1-J5-J10</f>
        <v>0.70104410768290071</v>
      </c>
      <c r="K9" s="2">
        <v>791752.26121479401</v>
      </c>
    </row>
    <row r="10" spans="1:11" x14ac:dyDescent="0.35">
      <c r="E10" s="6" t="s">
        <v>12</v>
      </c>
      <c r="F10" s="6"/>
      <c r="G10" s="2">
        <v>53.054513124000003</v>
      </c>
      <c r="H10" s="4">
        <f>G10/G4</f>
        <v>3.026987846738244E-6</v>
      </c>
      <c r="I10">
        <v>19</v>
      </c>
      <c r="J10" s="4">
        <f>I10/I4</f>
        <v>1.255969988927633E-5</v>
      </c>
      <c r="K10" s="2">
        <v>362.79381751900002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3200000.5279100798</v>
      </c>
      <c r="H13" s="5">
        <f>G13/G5</f>
        <v>0.18819593896831444</v>
      </c>
      <c r="I13" s="1">
        <f>I14+I15</f>
        <v>100990</v>
      </c>
      <c r="J13" s="5">
        <f>I13/I5</f>
        <v>0.22331359428968189</v>
      </c>
      <c r="K13" s="3">
        <f>K14+K15</f>
        <v>14435.64462986</v>
      </c>
    </row>
    <row r="14" spans="1:11" x14ac:dyDescent="0.35">
      <c r="E14" s="6" t="s">
        <v>15</v>
      </c>
      <c r="F14" s="6"/>
      <c r="G14" s="2">
        <v>3200000.5279100798</v>
      </c>
      <c r="H14" s="4">
        <f>G14/G7</f>
        <v>0.19121106554408138</v>
      </c>
      <c r="I14">
        <v>100990</v>
      </c>
      <c r="J14" s="4">
        <f>I14/I7</f>
        <v>0.22651166650592466</v>
      </c>
      <c r="K14" s="2">
        <v>14435.64462986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1398891.9050077519</v>
      </c>
      <c r="H18" s="4">
        <f>G18/G5</f>
        <v>8.2270541295831237E-2</v>
      </c>
      <c r="I18">
        <v>43035</v>
      </c>
      <c r="J18" s="4">
        <f>I18/I5</f>
        <v>9.5160912271080894E-2</v>
      </c>
      <c r="K18" s="2">
        <v>15819.816781330001</v>
      </c>
    </row>
    <row r="19" spans="2:11" x14ac:dyDescent="0.35">
      <c r="E19" s="6" t="s">
        <v>20</v>
      </c>
      <c r="F19" s="6"/>
      <c r="G19" s="2">
        <v>4714848.2845924087</v>
      </c>
      <c r="H19" s="4">
        <f>G19/G5</f>
        <v>0.27728598550935885</v>
      </c>
      <c r="I19">
        <v>127745</v>
      </c>
      <c r="J19" s="4">
        <f>I19/I5</f>
        <v>0.28247544412848213</v>
      </c>
      <c r="K19" s="2">
        <v>10594186.833631827</v>
      </c>
    </row>
    <row r="20" spans="2:11" x14ac:dyDescent="0.35">
      <c r="E20" s="6" t="s">
        <v>21</v>
      </c>
      <c r="F20" s="6"/>
      <c r="G20" s="2">
        <v>10889817.620692693</v>
      </c>
      <c r="H20" s="4">
        <f>1-H18-H19</f>
        <v>0.64044347319480988</v>
      </c>
      <c r="I20">
        <v>281454</v>
      </c>
      <c r="J20" s="4">
        <f>1-J18-J19</f>
        <v>0.62236364360043694</v>
      </c>
      <c r="K20" s="2">
        <v>325919.46753870801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133478.26063175799</v>
      </c>
      <c r="H22" s="4">
        <f>G22/G20</f>
        <v>1.2257162174885676E-2</v>
      </c>
      <c r="I22">
        <v>5505</v>
      </c>
      <c r="J22" s="4">
        <f>I22/I20</f>
        <v>1.9559146432454325E-2</v>
      </c>
      <c r="K22" s="2">
        <v>6598.5611882450003</v>
      </c>
    </row>
    <row r="23" spans="2:11" x14ac:dyDescent="0.35">
      <c r="F23" t="s">
        <v>24</v>
      </c>
      <c r="G23" s="2">
        <f>G20-G22</f>
        <v>10756339.360060934</v>
      </c>
      <c r="H23" s="4">
        <f>1-H22</f>
        <v>0.98774283782511429</v>
      </c>
      <c r="I23">
        <f>I20-I22</f>
        <v>275949</v>
      </c>
      <c r="J23" s="4">
        <f>1-J22</f>
        <v>0.98044085356754562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6222404.053640415</v>
      </c>
      <c r="H26" s="4">
        <f>G26/G5</f>
        <v>0.36594718135246818</v>
      </c>
      <c r="I26">
        <v>150559</v>
      </c>
      <c r="J26" s="4">
        <f>I26/I5</f>
        <v>0.33292277891534028</v>
      </c>
      <c r="K26" s="2">
        <v>10638826.091036659</v>
      </c>
    </row>
    <row r="27" spans="2:11" x14ac:dyDescent="0.35">
      <c r="E27" s="6" t="s">
        <v>27</v>
      </c>
      <c r="F27" s="6"/>
      <c r="G27" s="2">
        <v>10779932.988911688</v>
      </c>
      <c r="H27" s="4">
        <f>G27/G5</f>
        <v>0.63398102380586585</v>
      </c>
      <c r="I27">
        <v>301525</v>
      </c>
      <c r="J27" s="4">
        <f>I27/I5</f>
        <v>0.66674553439148754</v>
      </c>
      <c r="K27" s="2">
        <v>297100.02691520599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1220.767740751</v>
      </c>
      <c r="H29" s="4">
        <f>G29/G5</f>
        <v>7.1794841666138041E-5</v>
      </c>
      <c r="I29">
        <v>150</v>
      </c>
      <c r="J29" s="4">
        <f>I29/I5</f>
        <v>3.3168669317211886E-4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13353394.628500177</v>
      </c>
      <c r="H4" s="5"/>
      <c r="I4" s="1">
        <v>4138210</v>
      </c>
      <c r="J4" s="5"/>
      <c r="K4" s="3">
        <v>148647140.94160035</v>
      </c>
    </row>
    <row r="5" spans="1:11" x14ac:dyDescent="0.35">
      <c r="E5" s="6" t="s">
        <v>7</v>
      </c>
      <c r="F5" s="6"/>
      <c r="G5" s="2">
        <v>10920974.04996518</v>
      </c>
      <c r="H5" s="4">
        <f>G5/G4</f>
        <v>0.81784253021748676</v>
      </c>
      <c r="I5">
        <v>435438</v>
      </c>
      <c r="J5" s="4">
        <f>I5/I4</f>
        <v>0.10522375616510521</v>
      </c>
      <c r="K5" s="2">
        <v>15560153.649077687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10541238.151824089</v>
      </c>
      <c r="H7" s="4">
        <f>G7/G5</f>
        <v>0.96522875190402069</v>
      </c>
      <c r="I7">
        <v>425232</v>
      </c>
      <c r="J7" s="4">
        <f>I7/I5</f>
        <v>0.97656153114794764</v>
      </c>
      <c r="K7" s="2">
        <v>15262568.1561678</v>
      </c>
    </row>
    <row r="8" spans="1:11" x14ac:dyDescent="0.35">
      <c r="F8" t="s">
        <v>10</v>
      </c>
      <c r="G8" s="2">
        <f>G5-G7</f>
        <v>379735.89814109169</v>
      </c>
      <c r="H8" s="4">
        <f>1-H7</f>
        <v>3.4771248095979312E-2</v>
      </c>
      <c r="I8">
        <f>I5-I7</f>
        <v>10206</v>
      </c>
      <c r="J8" s="4">
        <f>1-J7</f>
        <v>2.3438468852052363E-2</v>
      </c>
      <c r="K8" s="2">
        <f>K5-K7</f>
        <v>297585.49290988781</v>
      </c>
    </row>
    <row r="9" spans="1:11" x14ac:dyDescent="0.35">
      <c r="E9" s="6" t="s">
        <v>11</v>
      </c>
      <c r="F9" s="6"/>
      <c r="G9" s="2">
        <v>2140181.2687195572</v>
      </c>
      <c r="H9" s="4">
        <f>1-H5-H10</f>
        <v>0.16027244968494853</v>
      </c>
      <c r="I9">
        <v>3679730</v>
      </c>
      <c r="J9" s="4">
        <f>1-J5-J10</f>
        <v>0.88920813588483905</v>
      </c>
      <c r="K9" s="2">
        <v>129217925.69381849</v>
      </c>
    </row>
    <row r="10" spans="1:11" x14ac:dyDescent="0.35">
      <c r="E10" s="6" t="s">
        <v>12</v>
      </c>
      <c r="F10" s="6"/>
      <c r="G10" s="2">
        <v>292239.30981543899</v>
      </c>
      <c r="H10" s="4">
        <f>G10/G4</f>
        <v>2.1885020097564708E-2</v>
      </c>
      <c r="I10">
        <v>23042</v>
      </c>
      <c r="J10" s="4">
        <f>I10/I4</f>
        <v>5.5681079500557E-3</v>
      </c>
      <c r="K10" s="2">
        <v>3869061.5987041472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1756179.1586923942</v>
      </c>
      <c r="H13" s="5">
        <f>G13/G5</f>
        <v>0.16080792341943101</v>
      </c>
      <c r="I13" s="1">
        <f>I14+I15</f>
        <v>51095</v>
      </c>
      <c r="J13" s="5">
        <f>I13/I5</f>
        <v>0.11734161924315287</v>
      </c>
      <c r="K13" s="3">
        <f>K14+K15</f>
        <v>1527637.4974773871</v>
      </c>
    </row>
    <row r="14" spans="1:11" x14ac:dyDescent="0.35">
      <c r="E14" s="6" t="s">
        <v>15</v>
      </c>
      <c r="F14" s="6"/>
      <c r="G14" s="2">
        <v>1755678.2146922741</v>
      </c>
      <c r="H14" s="4">
        <f>G14/G7</f>
        <v>0.16655332034107076</v>
      </c>
      <c r="I14">
        <v>51093</v>
      </c>
      <c r="J14" s="4">
        <f>I14/I7</f>
        <v>0.12015323399932272</v>
      </c>
      <c r="K14" s="2">
        <v>1527620.6986114441</v>
      </c>
    </row>
    <row r="15" spans="1:11" x14ac:dyDescent="0.35">
      <c r="E15" s="6" t="s">
        <v>16</v>
      </c>
      <c r="F15" s="6"/>
      <c r="G15" s="2">
        <v>500.94400012</v>
      </c>
      <c r="H15" s="4">
        <f>G15/G8</f>
        <v>1.3191905283968521E-3</v>
      </c>
      <c r="I15">
        <v>2</v>
      </c>
      <c r="J15" s="4">
        <f>I15/I8</f>
        <v>1.9596315892612189E-4</v>
      </c>
      <c r="K15" s="2">
        <v>16.798865942999999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1027176.151757358</v>
      </c>
      <c r="H18" s="4">
        <f>G18/G5</f>
        <v>9.4055360543653432E-2</v>
      </c>
      <c r="I18">
        <v>34320</v>
      </c>
      <c r="J18" s="4">
        <f>I18/I5</f>
        <v>7.8817190966337339E-2</v>
      </c>
      <c r="K18" s="2">
        <v>1289381.963204436</v>
      </c>
    </row>
    <row r="19" spans="2:11" x14ac:dyDescent="0.35">
      <c r="E19" s="6" t="s">
        <v>20</v>
      </c>
      <c r="F19" s="6"/>
      <c r="G19" s="2">
        <v>3660879.1203170349</v>
      </c>
      <c r="H19" s="4">
        <f>G19/G5</f>
        <v>0.33521543990196617</v>
      </c>
      <c r="I19">
        <v>116289</v>
      </c>
      <c r="J19" s="4">
        <f>I19/I5</f>
        <v>0.26706213054441735</v>
      </c>
      <c r="K19" s="2">
        <v>7131691.3489367049</v>
      </c>
    </row>
    <row r="20" spans="2:11" x14ac:dyDescent="0.35">
      <c r="E20" s="6" t="s">
        <v>21</v>
      </c>
      <c r="F20" s="6"/>
      <c r="G20" s="2">
        <v>6220541.5293419501</v>
      </c>
      <c r="H20" s="4">
        <f>1-H18-H19</f>
        <v>0.5707291995543804</v>
      </c>
      <c r="I20">
        <v>283937</v>
      </c>
      <c r="J20" s="4">
        <f>1-J18-J19</f>
        <v>0.65412067848924527</v>
      </c>
      <c r="K20" s="2">
        <v>6511564.5475588506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445861.39920558</v>
      </c>
      <c r="H22" s="4">
        <f>G22/G20</f>
        <v>7.1675656709705493E-2</v>
      </c>
      <c r="I22">
        <v>44159</v>
      </c>
      <c r="J22" s="4">
        <f>I22/I20</f>
        <v>0.15552393664791839</v>
      </c>
      <c r="K22" s="2">
        <v>768111.25162375998</v>
      </c>
    </row>
    <row r="23" spans="2:11" x14ac:dyDescent="0.35">
      <c r="F23" t="s">
        <v>24</v>
      </c>
      <c r="G23" s="2">
        <f>G20-G22</f>
        <v>5774680.1301363697</v>
      </c>
      <c r="H23" s="4">
        <f>1-H22</f>
        <v>0.92832434329029456</v>
      </c>
      <c r="I23">
        <f>I20-I22</f>
        <v>239778</v>
      </c>
      <c r="J23" s="4">
        <f>1-J22</f>
        <v>0.84447606335208159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1635240.5918800591</v>
      </c>
      <c r="H26" s="4">
        <f>G26/G5</f>
        <v>0.14973395087274954</v>
      </c>
      <c r="I26">
        <v>64912</v>
      </c>
      <c r="J26" s="4">
        <f>I26/I5</f>
        <v>0.14907288752933828</v>
      </c>
      <c r="K26" s="2">
        <v>6182969.2390625151</v>
      </c>
    </row>
    <row r="27" spans="2:11" x14ac:dyDescent="0.35">
      <c r="E27" s="6" t="s">
        <v>27</v>
      </c>
      <c r="F27" s="6"/>
      <c r="G27" s="2">
        <v>9266946.5270408057</v>
      </c>
      <c r="H27" s="4">
        <f>G27/G5</f>
        <v>0.84854578764156585</v>
      </c>
      <c r="I27">
        <v>369017</v>
      </c>
      <c r="J27" s="4">
        <f>I27/I5</f>
        <v>0.84746163632939708</v>
      </c>
      <c r="K27" s="2">
        <v>9293256.7532013524</v>
      </c>
    </row>
    <row r="28" spans="2:11" x14ac:dyDescent="0.35">
      <c r="E28" s="6" t="s">
        <v>28</v>
      </c>
      <c r="F28" s="6"/>
      <c r="G28" s="2">
        <v>2292.7422458740002</v>
      </c>
      <c r="H28" s="4">
        <f>G28/G5</f>
        <v>2.0993935480336667E-4</v>
      </c>
      <c r="I28">
        <v>67</v>
      </c>
      <c r="J28" s="4">
        <f>I28/I5</f>
        <v>1.5386805928743012E-4</v>
      </c>
      <c r="K28" s="2">
        <v>108.86382967900001</v>
      </c>
    </row>
    <row r="29" spans="2:11" x14ac:dyDescent="0.35">
      <c r="E29" s="6" t="s">
        <v>29</v>
      </c>
      <c r="F29" s="6"/>
      <c r="G29" s="2">
        <v>3820.520936549</v>
      </c>
      <c r="H29" s="4">
        <f>G29/G5</f>
        <v>3.4983334994383408E-4</v>
      </c>
      <c r="I29">
        <v>414</v>
      </c>
      <c r="J29" s="4">
        <f>I29/I5</f>
        <v>9.5076681410441899E-4</v>
      </c>
      <c r="K29" s="2">
        <v>285.24722795500003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16735435.884971619</v>
      </c>
    </row>
    <row r="3" spans="1:2" x14ac:dyDescent="0.35">
      <c r="A3" t="s">
        <v>32</v>
      </c>
      <c r="B3">
        <f>'NEWT - UK'!$G$8</f>
        <v>268121.92532123253</v>
      </c>
    </row>
    <row r="4" spans="1:2" x14ac:dyDescent="0.35">
      <c r="A4" t="s">
        <v>33</v>
      </c>
      <c r="B4">
        <f>'NEWT - UK'!$G$9</f>
        <v>523553.369159922</v>
      </c>
    </row>
    <row r="5" spans="1:2" x14ac:dyDescent="0.35">
      <c r="A5" t="s">
        <v>34</v>
      </c>
      <c r="B5">
        <f>'NEWT - UK'!$G$10</f>
        <v>53.054513124000003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445849</v>
      </c>
    </row>
    <row r="16" spans="1:2" x14ac:dyDescent="0.35">
      <c r="A16" t="s">
        <v>32</v>
      </c>
      <c r="B16">
        <f>'NEWT - UK'!$I$8</f>
        <v>6385</v>
      </c>
    </row>
    <row r="17" spans="1:2" x14ac:dyDescent="0.35">
      <c r="A17" t="s">
        <v>33</v>
      </c>
      <c r="B17">
        <f>'NEWT - UK'!$I$9</f>
        <v>1060522</v>
      </c>
    </row>
    <row r="18" spans="1:2" x14ac:dyDescent="0.35">
      <c r="A18" t="s">
        <v>34</v>
      </c>
      <c r="B18">
        <f>'NEWT - UK'!$I$10</f>
        <v>19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1398891.9050077519</v>
      </c>
    </row>
    <row r="28" spans="1:2" x14ac:dyDescent="0.35">
      <c r="A28" t="s">
        <v>37</v>
      </c>
      <c r="B28">
        <f>'NEWT - UK'!$G$19</f>
        <v>4714848.2845924087</v>
      </c>
    </row>
    <row r="29" spans="1:2" x14ac:dyDescent="0.35">
      <c r="A29" t="s">
        <v>38</v>
      </c>
      <c r="B29">
        <f>'NEWT - UK'!$G$22</f>
        <v>133478.26063175799</v>
      </c>
    </row>
    <row r="30" spans="1:2" x14ac:dyDescent="0.35">
      <c r="A30" t="s">
        <v>39</v>
      </c>
      <c r="B30">
        <f>'NEWT - UK'!$G$23</f>
        <v>10756339.360060934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6222404.053640415</v>
      </c>
    </row>
    <row r="41" spans="1:2" x14ac:dyDescent="0.35">
      <c r="A41" t="s">
        <v>42</v>
      </c>
      <c r="B41">
        <f>'NEWT - UK'!$G$27</f>
        <v>10779932.988911688</v>
      </c>
    </row>
    <row r="42" spans="1:2" x14ac:dyDescent="0.35">
      <c r="A42" t="s">
        <v>43</v>
      </c>
      <c r="B42">
        <f>'NEWT - UK'!$G$28</f>
        <v>0</v>
      </c>
    </row>
    <row r="43" spans="1:2" x14ac:dyDescent="0.35">
      <c r="A43" t="s">
        <v>44</v>
      </c>
      <c r="B43">
        <f>'NEWT - UK'!$G$29</f>
        <v>1220.767740751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2025-02-11T16:28:28Z</dcterms:created>
  <dcterms:modified xsi:type="dcterms:W3CDTF">2025-02-11T16:28:28Z</dcterms:modified>
</cp:coreProperties>
</file>