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42A87035-B8EA-474A-A068-D027B55F9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20" i="5"/>
  <c r="H20" i="5"/>
  <c r="J19" i="5"/>
  <c r="H19" i="5"/>
  <c r="J18" i="5"/>
  <c r="H18" i="5"/>
  <c r="J15" i="5"/>
  <c r="H15" i="5"/>
  <c r="J14" i="5"/>
  <c r="H14" i="5"/>
  <c r="K13" i="5"/>
  <c r="J13" i="5"/>
  <c r="I13" i="5"/>
  <c r="G13" i="5"/>
  <c r="H13" i="5" s="1"/>
  <c r="J10" i="5"/>
  <c r="H10" i="5"/>
  <c r="J9" i="5"/>
  <c r="K8" i="5"/>
  <c r="I8" i="5"/>
  <c r="G8" i="5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J9" i="2" s="1"/>
  <c r="H10" i="2"/>
  <c r="K8" i="2"/>
  <c r="J8" i="2"/>
  <c r="I8" i="2"/>
  <c r="B16" i="3" s="1"/>
  <c r="H8" i="2"/>
  <c r="G8" i="2"/>
  <c r="B3" i="3" s="1"/>
  <c r="J7" i="2"/>
  <c r="H7" i="2"/>
  <c r="J5" i="2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<sst xmlns="http://schemas.openxmlformats.org/spreadsheetml/2006/main" count="82" uniqueCount="45">
  <si>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06 December 2024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</si>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</sst>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12128487.443739424</c:v>
                </c:pt>
                <c:pt idx="1">
                  <c:v>204334.94086333178</c:v>
                </c:pt>
                <c:pt idx="2">
                  <c:v>559356.48063856503</c:v>
                </c:pt>
                <c:pt idx="3">
                  <c:v>671.40070878899996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F13-43A6-B62E-84B5C65C8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342417</c:v>
                </c:pt>
                <c:pt idx="1">
                  <c:v>4660</c:v>
                </c:pt>
                <c:pt idx="2">
                  <c:v>1015237</c:v>
                </c:pt>
                <c:pt idx="3">
                  <c:v>32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BD1-4239-B981-B8D7CDFAE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1172147.118174192</c:v>
                </c:pt>
                <c:pt idx="1">
                  <c:v>4777767.4942853535</c:v>
                </c:pt>
                <c:pt idx="2">
                  <c:v>107986.729196207</c:v>
                </c:pt>
                <c:pt idx="3">
                  <c:v>6274921.0429470045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19D-4866-B733-A1779DE6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1841924.8300432321</c:v>
                </c:pt>
                <c:pt idx="1">
                  <c:v>10487646.127776977</c:v>
                </c:pt>
                <c:pt idx="2">
                  <c:v>0</c:v>
                </c:pt>
                <c:pt idx="3">
                  <c:v>3251.4267825490001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0E-4220-81BD-0D440ADC3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12892850.26595011</v>
      </c>
      <c r="H4" s="5"/>
      <c r="I4" s="1">
        <v>1362346</v>
      </c>
      <c r="J4" s="5"/>
      <c r="K4" s="3">
        <v>846079.47211891203</v>
      </c>
    </row>
    <row r="5" spans="1:11" x14ac:dyDescent="0.25">
      <c r="E5" s="6" t="s">
        <v>7</v>
      </c>
      <c r="F5" s="6"/>
      <c r="G5" s="2">
        <v>12332822.384602755</v>
      </c>
      <c r="H5" s="4">
        <f>G5/G4</f>
        <v>0.95656291124186998</v>
      </c>
      <c r="I5">
        <v>347077</v>
      </c>
      <c r="J5" s="4">
        <f>I5/I4</f>
        <v>0.25476420821142354</v>
      </c>
      <c r="K5" s="2">
        <v>604491.47209071799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12128487.443739424</v>
      </c>
      <c r="H7" s="4">
        <f>G7/G5</f>
        <v>0.98343161569257342</v>
      </c>
      <c r="I7">
        <v>342417</v>
      </c>
      <c r="J7" s="4">
        <f>I7/I5</f>
        <v>0.98657358453599631</v>
      </c>
      <c r="K7" s="2">
        <v>566097.02354285703</v>
      </c>
    </row>
    <row r="8" spans="1:11" x14ac:dyDescent="0.25">
      <c r="F8" t="s">
        <v>10</v>
      </c>
      <c r="G8" s="2">
        <f>G5-G7</f>
        <v>204334.94086333178</v>
      </c>
      <c r="H8" s="4">
        <f>1-H7</f>
        <v>1.6568384307426576E-2</v>
      </c>
      <c r="I8">
        <f>I5-I7</f>
        <v>4660</v>
      </c>
      <c r="J8" s="4">
        <f>1-J7</f>
        <v>1.3426415464003694E-2</v>
      </c>
      <c r="K8" s="2">
        <f>K5-K7</f>
        <v>38394.448547860957</v>
      </c>
    </row>
    <row r="9" spans="1:11" x14ac:dyDescent="0.25">
      <c r="E9" s="6" t="s">
        <v>11</v>
      </c>
      <c r="F9" s="6"/>
      <c r="G9" s="2">
        <v>559356.48063856503</v>
      </c>
      <c r="H9" s="4">
        <f>1-H5-H10</f>
        <v>4.3385013329117844E-2</v>
      </c>
      <c r="I9">
        <v>1015237</v>
      </c>
      <c r="J9" s="4">
        <f>1-J5-J10</f>
        <v>0.74521230289515294</v>
      </c>
      <c r="K9" s="2">
        <v>240022.33356042899</v>
      </c>
    </row>
    <row r="10" spans="1:11" x14ac:dyDescent="0.25">
      <c r="E10" s="6" t="s">
        <v>12</v>
      </c>
      <c r="F10" s="6"/>
      <c r="G10" s="2">
        <v>671.40070878899996</v>
      </c>
      <c r="H10" s="4">
        <f>G10/G4</f>
        <v>5.2075429012168284E-5</v>
      </c>
      <c r="I10">
        <v>32</v>
      </c>
      <c r="J10" s="4">
        <f>I10/I4</f>
        <v>2.3488893423550259E-5</v>
      </c>
      <c r="K10" s="2">
        <v>1565.6664677650001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3157819.866371762</v>
      </c>
      <c r="H13" s="5">
        <f>G13/G5</f>
        <v>0.25605005633700095</v>
      </c>
      <c r="I13" s="1">
        <f>I14+I15</f>
        <v>97175</v>
      </c>
      <c r="J13" s="5">
        <f>I13/I5</f>
        <v>0.27998109929496912</v>
      </c>
      <c r="K13" s="3">
        <f>K14+K15</f>
        <v>9847.4189694750003</v>
      </c>
    </row>
    <row r="14" spans="1:11" x14ac:dyDescent="0.25">
      <c r="E14" s="6" t="s">
        <v>15</v>
      </c>
      <c r="F14" s="6"/>
      <c r="G14" s="2">
        <v>3157819.866371762</v>
      </c>
      <c r="H14" s="4">
        <f>G14/G7</f>
        <v>0.26036386491060681</v>
      </c>
      <c r="I14">
        <v>97175</v>
      </c>
      <c r="J14" s="4">
        <f>I14/I7</f>
        <v>0.28379140054378144</v>
      </c>
      <c r="K14" s="2">
        <v>9847.4189694750003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1172147.118174192</v>
      </c>
      <c r="H18" s="4">
        <f>G18/G5</f>
        <v>9.5042892990787789E-2</v>
      </c>
      <c r="I18">
        <v>37472</v>
      </c>
      <c r="J18" s="4">
        <f>I18/I5</f>
        <v>0.10796451507878656</v>
      </c>
      <c r="K18" s="2">
        <v>11685.444299471001</v>
      </c>
    </row>
    <row r="19" spans="2:11" x14ac:dyDescent="0.25">
      <c r="E19" s="6" t="s">
        <v>20</v>
      </c>
      <c r="F19" s="6"/>
      <c r="G19" s="2">
        <v>4777767.4942853535</v>
      </c>
      <c r="H19" s="4">
        <f>G19/G5</f>
        <v>0.38740260301245288</v>
      </c>
      <c r="I19">
        <v>124116</v>
      </c>
      <c r="J19" s="4">
        <f>I19/I5</f>
        <v>0.35760364414812851</v>
      </c>
      <c r="K19" s="2">
        <v>426511.90023481997</v>
      </c>
    </row>
    <row r="20" spans="2:11" x14ac:dyDescent="0.25">
      <c r="E20" s="6" t="s">
        <v>21</v>
      </c>
      <c r="F20" s="6"/>
      <c r="G20" s="2">
        <v>6382907.7721432112</v>
      </c>
      <c r="H20" s="4">
        <f>1-H18-H19</f>
        <v>0.51755450399675929</v>
      </c>
      <c r="I20">
        <v>185489</v>
      </c>
      <c r="J20" s="4">
        <f>1-J18-J19</f>
        <v>0.53443184077308492</v>
      </c>
      <c r="K20" s="2">
        <v>166294.127556427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107986.729196207</v>
      </c>
      <c r="H22" s="4">
        <f>G22/G20</f>
        <v>1.6918108963988356E-2</v>
      </c>
      <c r="I22">
        <v>4320</v>
      </c>
      <c r="J22" s="4">
        <f>I22/I20</f>
        <v>2.3289790769263945E-2</v>
      </c>
      <c r="K22" s="2">
        <v>6645.4510311969998</v>
      </c>
    </row>
    <row r="23" spans="2:11" x14ac:dyDescent="0.25">
      <c r="F23" t="s">
        <v>24</v>
      </c>
      <c r="G23" s="2">
        <f>G20-G22</f>
        <v>6274921.0429470045</v>
      </c>
      <c r="H23" s="4">
        <f>1-H22</f>
        <v>0.98308189103601162</v>
      </c>
      <c r="I23">
        <f>I20-I22</f>
        <v>181169</v>
      </c>
      <c r="J23" s="4">
        <f>1-J22</f>
        <v>0.97671020923073604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1841924.8300432321</v>
      </c>
      <c r="H26" s="4">
        <f>G26/G5</f>
        <v>0.14935144386274732</v>
      </c>
      <c r="I26">
        <v>58143</v>
      </c>
      <c r="J26" s="4">
        <f>I26/I5</f>
        <v>0.16752190436128006</v>
      </c>
      <c r="K26" s="2">
        <v>408455.674003486</v>
      </c>
    </row>
    <row r="27" spans="2:11" x14ac:dyDescent="0.25">
      <c r="E27" s="6" t="s">
        <v>27</v>
      </c>
      <c r="F27" s="6"/>
      <c r="G27" s="2">
        <v>10487646.127776977</v>
      </c>
      <c r="H27" s="4">
        <f>G27/G5</f>
        <v>0.85038491601651223</v>
      </c>
      <c r="I27">
        <v>288860</v>
      </c>
      <c r="J27" s="4">
        <f>I27/I5</f>
        <v>0.83226488646611563</v>
      </c>
      <c r="K27" s="2">
        <v>196035.79808723199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3251.4267825490001</v>
      </c>
      <c r="H29" s="4">
        <f>G29/G5</f>
        <v>2.6364012074059638E-4</v>
      </c>
      <c r="I29">
        <v>74</v>
      </c>
      <c r="J29" s="4">
        <f>I29/I5</f>
        <v>2.1320917260435004E-4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12874521.678774184</v>
      </c>
      <c r="H4" s="5"/>
      <c r="I4" s="1">
        <v>3944866</v>
      </c>
      <c r="J4" s="5"/>
      <c r="K4" s="3">
        <v>175934807.87266335</v>
      </c>
    </row>
    <row r="5" spans="1:11" x14ac:dyDescent="0.25">
      <c r="E5" s="6" t="s">
        <v>7</v>
      </c>
      <c r="F5" s="6"/>
      <c r="G5" s="2">
        <v>10774918.644971851</v>
      </c>
      <c r="H5" s="4">
        <f>G5/G4</f>
        <v>0.83691797752270036</v>
      </c>
      <c r="I5">
        <v>431680</v>
      </c>
      <c r="J5" s="4">
        <f>I5/I4</f>
        <v>0.10942830504255405</v>
      </c>
      <c r="K5" s="2">
        <v>7879458.861193493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10438499.125496356</v>
      </c>
      <c r="H7" s="4">
        <f>G7/G5</f>
        <v>0.96877753507378117</v>
      </c>
      <c r="I7">
        <v>422386</v>
      </c>
      <c r="J7" s="4">
        <f>I7/I5</f>
        <v>0.97847016308376578</v>
      </c>
      <c r="K7" s="2">
        <v>7536671.0835122243</v>
      </c>
    </row>
    <row r="8" spans="1:11" x14ac:dyDescent="0.25">
      <c r="F8" t="s">
        <v>10</v>
      </c>
      <c r="G8" s="2">
        <f>G5-G7</f>
        <v>336419.51947549544</v>
      </c>
      <c r="H8" s="4">
        <f>1-H7</f>
        <v>3.1222464926218829E-2</v>
      </c>
      <c r="I8">
        <f>I5-I7</f>
        <v>9294</v>
      </c>
      <c r="J8" s="4">
        <f>1-J7</f>
        <v>2.1529836916234224E-2</v>
      </c>
      <c r="K8" s="2">
        <f>K5-K7</f>
        <v>342787.77768126875</v>
      </c>
    </row>
    <row r="9" spans="1:11" x14ac:dyDescent="0.25">
      <c r="E9" s="6" t="s">
        <v>11</v>
      </c>
      <c r="F9" s="6"/>
      <c r="G9" s="2">
        <v>1821806.192173464</v>
      </c>
      <c r="H9" s="4">
        <f>1-H5-H10</f>
        <v>0.14150476713841875</v>
      </c>
      <c r="I9">
        <v>3490492</v>
      </c>
      <c r="J9" s="4">
        <f>1-J5-J10</f>
        <v>0.88481890132643282</v>
      </c>
      <c r="K9" s="2">
        <v>163981270.19996634</v>
      </c>
    </row>
    <row r="10" spans="1:11" x14ac:dyDescent="0.25">
      <c r="E10" s="6" t="s">
        <v>12</v>
      </c>
      <c r="F10" s="6"/>
      <c r="G10" s="2">
        <v>277796.84162886802</v>
      </c>
      <c r="H10" s="4">
        <f>G10/G4</f>
        <v>2.1577255338880889E-2</v>
      </c>
      <c r="I10">
        <v>22694</v>
      </c>
      <c r="J10" s="4">
        <f>I10/I4</f>
        <v>5.752793631013069E-3</v>
      </c>
      <c r="K10" s="2">
        <v>4074078.8115035142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1810740.4325612108</v>
      </c>
      <c r="H13" s="5">
        <f>G13/G5</f>
        <v>0.16805142500135706</v>
      </c>
      <c r="I13" s="1">
        <f>I14+I15</f>
        <v>48594</v>
      </c>
      <c r="J13" s="5">
        <f>I13/I5</f>
        <v>0.11256949592290585</v>
      </c>
      <c r="K13" s="3">
        <f>K14+K15</f>
        <v>1699834.9801806852</v>
      </c>
    </row>
    <row r="14" spans="1:11" x14ac:dyDescent="0.25">
      <c r="E14" s="6" t="s">
        <v>15</v>
      </c>
      <c r="F14" s="6"/>
      <c r="G14" s="2">
        <v>1810113.7579597209</v>
      </c>
      <c r="H14" s="4">
        <f>G14/G7</f>
        <v>0.17340747325814898</v>
      </c>
      <c r="I14">
        <v>48590</v>
      </c>
      <c r="J14" s="4">
        <f>I14/I7</f>
        <v>0.11503695671731544</v>
      </c>
      <c r="K14" s="2">
        <v>1699793.1553597611</v>
      </c>
    </row>
    <row r="15" spans="1:11" x14ac:dyDescent="0.25">
      <c r="E15" s="6" t="s">
        <v>16</v>
      </c>
      <c r="F15" s="6"/>
      <c r="G15" s="2">
        <v>626.67460148999999</v>
      </c>
      <c r="H15" s="4">
        <f>G15/G8</f>
        <v>1.8627771731766192E-3</v>
      </c>
      <c r="I15">
        <v>4</v>
      </c>
      <c r="J15" s="4">
        <f>I15/I8</f>
        <v>4.3038519474930065E-4</v>
      </c>
      <c r="K15" s="2">
        <v>41.824820924000001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931898.51588924194</v>
      </c>
      <c r="H18" s="4">
        <f>G18/G5</f>
        <v>8.6487754255491781E-2</v>
      </c>
      <c r="I18">
        <v>31578</v>
      </c>
      <c r="J18" s="4">
        <f>I18/I5</f>
        <v>7.3151408450704225E-2</v>
      </c>
      <c r="K18" s="2">
        <v>1166301.0578042171</v>
      </c>
    </row>
    <row r="19" spans="2:11" x14ac:dyDescent="0.25">
      <c r="E19" s="6" t="s">
        <v>20</v>
      </c>
      <c r="F19" s="6"/>
      <c r="G19" s="2">
        <v>3589317.7331932429</v>
      </c>
      <c r="H19" s="4">
        <f>G19/G5</f>
        <v>0.33311785002369454</v>
      </c>
      <c r="I19">
        <v>113137</v>
      </c>
      <c r="J19" s="4">
        <f>I19/I5</f>
        <v>0.26208534099332836</v>
      </c>
      <c r="K19" s="2">
        <v>1780896.785323441</v>
      </c>
    </row>
    <row r="20" spans="2:11" x14ac:dyDescent="0.25">
      <c r="E20" s="6" t="s">
        <v>21</v>
      </c>
      <c r="F20" s="6"/>
      <c r="G20" s="2">
        <v>6241452.4634971153</v>
      </c>
      <c r="H20" s="4">
        <f>1-H18-H19</f>
        <v>0.58039439572081364</v>
      </c>
      <c r="I20">
        <v>286066</v>
      </c>
      <c r="J20" s="4">
        <f>1-J18-J19</f>
        <v>0.66476325055596741</v>
      </c>
      <c r="K20" s="2">
        <v>4287990.4944821708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441869.40076026501</v>
      </c>
      <c r="H22" s="4">
        <f>G22/G20</f>
        <v>7.0795925042211008E-2</v>
      </c>
      <c r="I22">
        <v>43715</v>
      </c>
      <c r="J22" s="4">
        <f>I22/I20</f>
        <v>0.15281438549146001</v>
      </c>
      <c r="K22" s="2">
        <v>850573.00077625294</v>
      </c>
    </row>
    <row r="23" spans="2:11" x14ac:dyDescent="0.25">
      <c r="F23" t="s">
        <v>24</v>
      </c>
      <c r="G23" s="2">
        <f>G20-G22</f>
        <v>5799583.0627368502</v>
      </c>
      <c r="H23" s="4">
        <f>1-H22</f>
        <v>0.92920407495778901</v>
      </c>
      <c r="I23">
        <f>I20-I22</f>
        <v>242351</v>
      </c>
      <c r="J23" s="4">
        <f>1-J22</f>
        <v>0.84718561450854002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1606862.9612905961</v>
      </c>
      <c r="H26" s="4">
        <f>G26/G5</f>
        <v>0.14912993909614747</v>
      </c>
      <c r="I26">
        <v>63198</v>
      </c>
      <c r="J26" s="4">
        <f>I26/I5</f>
        <v>0.14640011119347665</v>
      </c>
      <c r="K26" s="2">
        <v>876150.42748653295</v>
      </c>
    </row>
    <row r="27" spans="2:11" x14ac:dyDescent="0.25">
      <c r="E27" s="6" t="s">
        <v>27</v>
      </c>
      <c r="F27" s="6"/>
      <c r="G27" s="2">
        <v>9146715.6519665271</v>
      </c>
      <c r="H27" s="4">
        <f>G27/G5</f>
        <v>0.84888953256597166</v>
      </c>
      <c r="I27">
        <v>366989</v>
      </c>
      <c r="J27" s="4">
        <f>I27/I5</f>
        <v>0.8501413083765752</v>
      </c>
      <c r="K27" s="2">
        <v>6920236.8176790597</v>
      </c>
    </row>
    <row r="28" spans="2:11" x14ac:dyDescent="0.25">
      <c r="E28" s="6" t="s">
        <v>28</v>
      </c>
      <c r="F28" s="6"/>
      <c r="G28" s="2">
        <v>2304.5554827249998</v>
      </c>
      <c r="H28" s="4">
        <f>G28/G5</f>
        <v>2.1388147406573948E-4</v>
      </c>
      <c r="I28">
        <v>68</v>
      </c>
      <c r="J28" s="4">
        <f>I28/I5</f>
        <v>1.5752409191994069E-4</v>
      </c>
      <c r="K28" s="2">
        <v>108.17585134300001</v>
      </c>
    </row>
    <row r="29" spans="2:11" x14ac:dyDescent="0.25">
      <c r="E29" s="6" t="s">
        <v>29</v>
      </c>
      <c r="F29" s="6"/>
      <c r="G29" s="2">
        <v>6448.028811876</v>
      </c>
      <c r="H29" s="4">
        <f>G29/G5</f>
        <v>5.9842946609021432E-4</v>
      </c>
      <c r="I29">
        <v>398</v>
      </c>
      <c r="J29" s="4">
        <f>I29/I5</f>
        <v>9.2197924388435874E-4</v>
      </c>
      <c r="K29" s="2">
        <v>368.19092658199997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12128487.443739424</v>
      </c>
    </row>
    <row r="3" spans="1:2" x14ac:dyDescent="0.25">
      <c r="A3" t="s">
        <v>32</v>
      </c>
      <c r="B3">
        <f>'NEWT - UK'!$G$8</f>
        <v>204334.94086333178</v>
      </c>
    </row>
    <row r="4" spans="1:2" x14ac:dyDescent="0.25">
      <c r="A4" t="s">
        <v>33</v>
      </c>
      <c r="B4">
        <f>'NEWT - UK'!$G$9</f>
        <v>559356.48063856503</v>
      </c>
    </row>
    <row r="5" spans="1:2" x14ac:dyDescent="0.25">
      <c r="A5" t="s">
        <v>34</v>
      </c>
      <c r="B5">
        <f>'NEWT - UK'!$G$10</f>
        <v>671.40070878899996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342417</v>
      </c>
    </row>
    <row r="16" spans="1:2" x14ac:dyDescent="0.25">
      <c r="A16" t="s">
        <v>32</v>
      </c>
      <c r="B16">
        <f>'NEWT - UK'!$I$8</f>
        <v>4660</v>
      </c>
    </row>
    <row r="17" spans="1:2" x14ac:dyDescent="0.25">
      <c r="A17" t="s">
        <v>33</v>
      </c>
      <c r="B17">
        <f>'NEWT - UK'!$I$9</f>
        <v>1015237</v>
      </c>
    </row>
    <row r="18" spans="1:2" x14ac:dyDescent="0.25">
      <c r="A18" t="s">
        <v>34</v>
      </c>
      <c r="B18">
        <f>'NEWT - UK'!$I$10</f>
        <v>32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1172147.118174192</v>
      </c>
    </row>
    <row r="28" spans="1:2" x14ac:dyDescent="0.25">
      <c r="A28" t="s">
        <v>37</v>
      </c>
      <c r="B28">
        <f>'NEWT - UK'!$G$19</f>
        <v>4777767.4942853535</v>
      </c>
    </row>
    <row r="29" spans="1:2" x14ac:dyDescent="0.25">
      <c r="A29" t="s">
        <v>38</v>
      </c>
      <c r="B29">
        <f>'NEWT - UK'!$G$22</f>
        <v>107986.729196207</v>
      </c>
    </row>
    <row r="30" spans="1:2" x14ac:dyDescent="0.25">
      <c r="A30" t="s">
        <v>39</v>
      </c>
      <c r="B30">
        <f>'NEWT - UK'!$G$23</f>
        <v>6274921.0429470045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1841924.8300432321</v>
      </c>
    </row>
    <row r="41" spans="1:2" x14ac:dyDescent="0.25">
      <c r="A41" t="s">
        <v>42</v>
      </c>
      <c r="B41">
        <f>'NEWT - UK'!$G$27</f>
        <v>10487646.127776977</v>
      </c>
    </row>
    <row r="42" spans="1:2" x14ac:dyDescent="0.25">
      <c r="A42" t="s">
        <v>43</v>
      </c>
      <c r="B42">
        <f>'NEWT - UK'!$G$28</f>
        <v>0</v>
      </c>
    </row>
    <row r="43" spans="1:2" x14ac:dyDescent="0.25">
      <c r="A43" t="s">
        <v>44</v>
      </c>
      <c r="B43">
        <f>'NEWT - UK'!$G$29</f>
        <v>3251.4267825490001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2024-12-18T08:58:37Z</dcterms:created>
  <dcterms:modified xsi:type="dcterms:W3CDTF">2024-12-18T08:58:37Z</dcterms:modified>
</cp:coreProperties>
</file>